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9540"/>
  </bookViews>
  <sheets>
    <sheet name="Resultaten rek." sheetId="3" r:id="rId1"/>
  </sheets>
  <calcPr calcId="145621"/>
</workbook>
</file>

<file path=xl/calcChain.xml><?xml version="1.0" encoding="utf-8"?>
<calcChain xmlns="http://schemas.openxmlformats.org/spreadsheetml/2006/main">
  <c r="D38" i="3" l="1"/>
  <c r="C38" i="3"/>
  <c r="B34" i="3" l="1"/>
  <c r="B20" i="3"/>
  <c r="B22" i="3" s="1"/>
  <c r="B10" i="3"/>
  <c r="B14" i="3"/>
  <c r="B8" i="3"/>
  <c r="B9" i="3"/>
  <c r="B17" i="3" l="1"/>
  <c r="C22" i="3"/>
  <c r="C17" i="3"/>
  <c r="B31" i="3" l="1"/>
  <c r="B35" i="3" s="1"/>
  <c r="B38" i="3" s="1"/>
  <c r="C29" i="3"/>
  <c r="C28" i="3"/>
  <c r="C25" i="3"/>
  <c r="C31" i="3" l="1"/>
  <c r="C35" i="3" s="1"/>
  <c r="G29" i="3"/>
  <c r="D34" i="3" l="1"/>
  <c r="D20" i="3" l="1"/>
  <c r="D22" i="3" s="1"/>
  <c r="D14" i="3"/>
  <c r="D10" i="3"/>
  <c r="D9" i="3"/>
  <c r="D7" i="3"/>
  <c r="D17" i="3" l="1"/>
  <c r="D31" i="3" l="1"/>
  <c r="D35" i="3" s="1"/>
</calcChain>
</file>

<file path=xl/sharedStrings.xml><?xml version="1.0" encoding="utf-8"?>
<sst xmlns="http://schemas.openxmlformats.org/spreadsheetml/2006/main" count="35" uniqueCount="33">
  <si>
    <t>Personeelskosten</t>
  </si>
  <si>
    <t>Werkelijk</t>
  </si>
  <si>
    <t>Begroting</t>
  </si>
  <si>
    <t>Huisvestingskosten</t>
  </si>
  <si>
    <t>Algemene kosten</t>
  </si>
  <si>
    <t>AvondExtra</t>
  </si>
  <si>
    <t>VVV</t>
  </si>
  <si>
    <t>Exploitatie subsidie gem. Vianen</t>
  </si>
  <si>
    <t>Donateurs en vrienden</t>
  </si>
  <si>
    <t>Verhuur ruimte</t>
  </si>
  <si>
    <t>Opbrengsten VVV</t>
  </si>
  <si>
    <t>Opbrengsten Museum</t>
  </si>
  <si>
    <t>Subsidie gem. Vianen</t>
  </si>
  <si>
    <t>Afschrijvingen</t>
  </si>
  <si>
    <t>Kosten inventaris</t>
  </si>
  <si>
    <t>Nagekomen baten en lasten</t>
  </si>
  <si>
    <t>Project subsidie</t>
  </si>
  <si>
    <t>Provisie verkoopkunst</t>
  </si>
  <si>
    <t>Detachering Gemeente Vianen</t>
  </si>
  <si>
    <t>Provisie verkoop cheques en bonnen</t>
  </si>
  <si>
    <t xml:space="preserve">Resultaat </t>
  </si>
  <si>
    <t>Sponsoring</t>
  </si>
  <si>
    <t>Verkoop producten</t>
  </si>
  <si>
    <t>Museum activiteiten</t>
  </si>
  <si>
    <t xml:space="preserve">Kosten </t>
  </si>
  <si>
    <t>Totaal kosten voor afschrijvingen</t>
  </si>
  <si>
    <t>Voordelig resultaat voor afschrijvingen</t>
  </si>
  <si>
    <t>(x € 1)</t>
  </si>
  <si>
    <t>Staat van baten en lasten 2017</t>
  </si>
  <si>
    <t>Groot onderhoud</t>
  </si>
  <si>
    <t>Exploitatie resultaat</t>
  </si>
  <si>
    <t>Opbrengst activiteiten</t>
  </si>
  <si>
    <t>Entree Museum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</si>
</sst>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0" applyFont="1"/>
    <xf numFmtId="164" fontId="0" fillId="0" borderId="0" xfId="1" applyNumberFormat="1" applyFont="1"/>
    <xf numFmtId="164" fontId="2" fillId="0" borderId="0" xfId="1" applyNumberFormat="1" applyFont="1"/>
    <xf numFmtId="0" fontId="4" fillId="0" borderId="0" xfId="0" applyFont="1" applyAlignment="1">
      <alignment horizontal="right"/>
    </xf>
    <xf numFmtId="164" fontId="1" fillId="0" borderId="1" xfId="1" applyNumberFormat="1" applyFont="1" applyBorder="1"/>
    <xf numFmtId="0" fontId="5" fillId="0" borderId="0" xfId="0" applyFont="1"/>
    <xf numFmtId="0" fontId="3" fillId="0" borderId="0" xfId="0" applyFont="1" applyAlignment="1">
      <alignment horizontal="right"/>
    </xf>
    <xf numFmtId="164" fontId="2" fillId="0" borderId="1" xfId="1" applyNumberFormat="1" applyFont="1" applyBorder="1"/>
    <xf numFmtId="164" fontId="0" fillId="0" borderId="0" xfId="1" applyNumberFormat="1" applyFont="1" applyBorder="1"/>
    <xf numFmtId="0" fontId="0" fillId="0" borderId="0" xfId="0" applyBorder="1"/>
    <xf numFmtId="164" fontId="1" fillId="0" borderId="0" xfId="1" applyNumberFormat="1" applyFont="1"/>
    <xf numFmtId="164" fontId="1" fillId="0" borderId="2" xfId="1" applyNumberFormat="1" applyFont="1" applyBorder="1"/>
    <xf numFmtId="164" fontId="1" fillId="0" borderId="0" xfId="1" applyNumberFormat="1" applyFont="1" applyBorder="1"/>
    <xf numFmtId="164" fontId="2" fillId="0" borderId="0" xfId="1" applyNumberFormat="1" applyFont="1" applyBorder="1"/>
    <xf numFmtId="164" fontId="2" fillId="0" borderId="2" xfId="1" applyNumberFormat="1" applyFont="1" applyBorder="1"/>
    <xf numFmtId="0" fontId="3" fillId="0" borderId="0" xfId="0" applyFont="1"/>
    <xf numFmtId="164" fontId="0" fillId="0" borderId="1" xfId="1" applyNumberFormat="1" applyFont="1" applyBorder="1"/>
    <xf numFmtId="164" fontId="2" fillId="0" borderId="3" xfId="1" applyNumberFormat="1" applyFont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A19" workbookViewId="0">
      <selection activeCell="H33" sqref="H33"/>
    </sheetView>
  </sheetViews>
  <sheetFormatPr defaultRowHeight="15" x14ac:dyDescent="0.25"/>
  <cols>
    <col min="1" max="1" width="36.5703125" customWidth="1"/>
    <col min="2" max="2" width="16.7109375" style="1" customWidth="1"/>
    <col min="3" max="3" width="15.85546875" customWidth="1"/>
    <col min="4" max="4" width="16" style="1" customWidth="1"/>
    <col min="5" max="6" width="15.42578125" customWidth="1"/>
    <col min="7" max="7" width="14.140625" customWidth="1"/>
  </cols>
  <sheetData>
    <row r="1" spans="1:8" ht="18.75" x14ac:dyDescent="0.3">
      <c r="A1" s="8" t="s">
        <v>28</v>
      </c>
      <c r="B1" s="6" t="s">
        <v>1</v>
      </c>
      <c r="C1" s="6" t="s">
        <v>2</v>
      </c>
      <c r="D1" s="6" t="s">
        <v>1</v>
      </c>
      <c r="F1" s="6"/>
    </row>
    <row r="2" spans="1:8" x14ac:dyDescent="0.25">
      <c r="A2" s="18" t="s">
        <v>27</v>
      </c>
      <c r="B2" s="1">
        <v>2017</v>
      </c>
      <c r="C2" s="1">
        <v>2017</v>
      </c>
      <c r="D2" s="3">
        <v>2016</v>
      </c>
      <c r="F2" s="3"/>
    </row>
    <row r="4" spans="1:8" x14ac:dyDescent="0.25">
      <c r="D4" s="6"/>
      <c r="F4" s="9"/>
    </row>
    <row r="5" spans="1:8" x14ac:dyDescent="0.25">
      <c r="A5" s="1" t="s">
        <v>11</v>
      </c>
      <c r="C5" s="1"/>
      <c r="D5" s="5"/>
      <c r="F5" s="4"/>
      <c r="H5" s="4"/>
    </row>
    <row r="6" spans="1:8" x14ac:dyDescent="0.25">
      <c r="A6" t="s">
        <v>7</v>
      </c>
      <c r="B6" s="5">
        <v>37239</v>
      </c>
      <c r="C6" s="4">
        <v>37152</v>
      </c>
      <c r="D6" s="13">
        <v>37188</v>
      </c>
      <c r="F6" s="4"/>
      <c r="H6" s="4"/>
    </row>
    <row r="7" spans="1:8" x14ac:dyDescent="0.25">
      <c r="A7" t="s">
        <v>16</v>
      </c>
      <c r="B7" s="5">
        <v>950</v>
      </c>
      <c r="C7" s="4">
        <v>0</v>
      </c>
      <c r="D7" s="13">
        <f>6797+1725+13100</f>
        <v>21622</v>
      </c>
      <c r="F7" s="4"/>
      <c r="H7" s="4"/>
    </row>
    <row r="8" spans="1:8" x14ac:dyDescent="0.25">
      <c r="A8" t="s">
        <v>21</v>
      </c>
      <c r="B8" s="5">
        <f>4500+15578</f>
        <v>20078</v>
      </c>
      <c r="C8" s="4">
        <v>4500</v>
      </c>
      <c r="D8" s="13">
        <v>5300</v>
      </c>
      <c r="F8" s="4"/>
      <c r="H8" s="4"/>
    </row>
    <row r="9" spans="1:8" x14ac:dyDescent="0.25">
      <c r="A9" t="s">
        <v>8</v>
      </c>
      <c r="B9" s="5">
        <f>8971+2161</f>
        <v>11132</v>
      </c>
      <c r="C9" s="4">
        <v>9500</v>
      </c>
      <c r="D9" s="13">
        <f>8735+1118</f>
        <v>9853</v>
      </c>
      <c r="F9" s="4"/>
      <c r="H9" s="4"/>
    </row>
    <row r="10" spans="1:8" x14ac:dyDescent="0.25">
      <c r="A10" t="s">
        <v>31</v>
      </c>
      <c r="B10" s="5">
        <f>3833+1</f>
        <v>3834</v>
      </c>
      <c r="C10" s="4">
        <v>2500</v>
      </c>
      <c r="D10" s="13">
        <f>1889</f>
        <v>1889</v>
      </c>
      <c r="F10" s="4"/>
      <c r="H10" s="4"/>
    </row>
    <row r="11" spans="1:8" x14ac:dyDescent="0.25">
      <c r="A11" t="s">
        <v>5</v>
      </c>
      <c r="B11" s="5">
        <v>6766</v>
      </c>
      <c r="C11" s="4">
        <v>6500</v>
      </c>
      <c r="D11" s="13">
        <v>6056</v>
      </c>
      <c r="F11" s="4"/>
      <c r="H11" s="4"/>
    </row>
    <row r="12" spans="1:8" x14ac:dyDescent="0.25">
      <c r="A12" t="s">
        <v>32</v>
      </c>
      <c r="B12" s="5">
        <v>18708</v>
      </c>
      <c r="C12" s="4">
        <v>4500</v>
      </c>
      <c r="D12" s="13">
        <v>5631</v>
      </c>
      <c r="F12" s="4"/>
      <c r="H12" s="4"/>
    </row>
    <row r="13" spans="1:8" x14ac:dyDescent="0.25">
      <c r="A13" t="s">
        <v>9</v>
      </c>
      <c r="B13" s="5">
        <v>256</v>
      </c>
      <c r="C13" s="4">
        <v>500</v>
      </c>
      <c r="D13" s="13">
        <v>1034</v>
      </c>
      <c r="F13" s="4"/>
      <c r="H13" s="4"/>
    </row>
    <row r="14" spans="1:8" x14ac:dyDescent="0.25">
      <c r="A14" t="s">
        <v>22</v>
      </c>
      <c r="B14" s="5">
        <f>233+5184+1406+1130+185</f>
        <v>8138</v>
      </c>
      <c r="C14" s="4">
        <v>1600</v>
      </c>
      <c r="D14" s="13">
        <f>277+505+2772+212</f>
        <v>3766</v>
      </c>
      <c r="F14" s="4"/>
      <c r="H14" s="4"/>
    </row>
    <row r="15" spans="1:8" x14ac:dyDescent="0.25">
      <c r="A15" t="s">
        <v>17</v>
      </c>
      <c r="B15" s="5">
        <v>0</v>
      </c>
      <c r="C15" s="4">
        <v>0</v>
      </c>
      <c r="D15" s="13">
        <v>82</v>
      </c>
      <c r="F15" s="4"/>
      <c r="H15" s="4"/>
    </row>
    <row r="16" spans="1:8" x14ac:dyDescent="0.25">
      <c r="A16" t="s">
        <v>18</v>
      </c>
      <c r="B16" s="5">
        <v>13440</v>
      </c>
      <c r="C16" s="4">
        <v>13500</v>
      </c>
      <c r="D16" s="7">
        <v>3564</v>
      </c>
      <c r="F16" s="4"/>
      <c r="H16" s="4"/>
    </row>
    <row r="17" spans="1:8" x14ac:dyDescent="0.25">
      <c r="B17" s="17">
        <f>SUM(B6:B16)</f>
        <v>120541</v>
      </c>
      <c r="C17" s="14">
        <f>SUM(C6:C16)</f>
        <v>80252</v>
      </c>
      <c r="D17" s="13">
        <f>SUM(D6:D16)</f>
        <v>95985</v>
      </c>
      <c r="F17" s="4"/>
      <c r="H17" s="4"/>
    </row>
    <row r="18" spans="1:8" x14ac:dyDescent="0.25">
      <c r="A18" s="1" t="s">
        <v>10</v>
      </c>
      <c r="B18" s="5"/>
      <c r="C18" s="4"/>
      <c r="D18" s="13"/>
      <c r="F18" s="4"/>
      <c r="H18" s="4"/>
    </row>
    <row r="19" spans="1:8" x14ac:dyDescent="0.25">
      <c r="A19" t="s">
        <v>12</v>
      </c>
      <c r="B19" s="5">
        <v>5025</v>
      </c>
      <c r="C19" s="4">
        <v>4951</v>
      </c>
      <c r="D19" s="13">
        <v>4956</v>
      </c>
      <c r="F19" s="4"/>
      <c r="H19" s="4"/>
    </row>
    <row r="20" spans="1:8" x14ac:dyDescent="0.25">
      <c r="A20" t="s">
        <v>19</v>
      </c>
      <c r="B20" s="5">
        <f>1136+12+4+16+13</f>
        <v>1181</v>
      </c>
      <c r="C20" s="4">
        <v>1000</v>
      </c>
      <c r="D20" s="13">
        <f>1134+22+72+38+5</f>
        <v>1271</v>
      </c>
      <c r="F20" s="4"/>
      <c r="H20" s="4"/>
    </row>
    <row r="21" spans="1:8" x14ac:dyDescent="0.25">
      <c r="A21" t="s">
        <v>22</v>
      </c>
      <c r="B21" s="5">
        <v>960</v>
      </c>
      <c r="C21" s="4">
        <v>1700</v>
      </c>
      <c r="D21" s="7">
        <v>921</v>
      </c>
      <c r="F21" s="4"/>
      <c r="H21" s="4"/>
    </row>
    <row r="22" spans="1:8" x14ac:dyDescent="0.25">
      <c r="B22" s="17">
        <f>SUM(B19:B21)</f>
        <v>7166</v>
      </c>
      <c r="C22" s="14">
        <f>SUM(C19:C21)</f>
        <v>7651</v>
      </c>
      <c r="D22" s="13">
        <f>SUM(D19:D21)</f>
        <v>7148</v>
      </c>
      <c r="F22" s="4"/>
      <c r="H22" s="4"/>
    </row>
    <row r="23" spans="1:8" x14ac:dyDescent="0.25">
      <c r="A23" s="1" t="s">
        <v>24</v>
      </c>
      <c r="B23" s="5"/>
      <c r="C23" s="4"/>
      <c r="D23" s="13"/>
      <c r="E23" s="4"/>
      <c r="F23" s="4"/>
      <c r="G23" s="4"/>
      <c r="H23" s="4"/>
    </row>
    <row r="24" spans="1:8" x14ac:dyDescent="0.25">
      <c r="A24" t="s">
        <v>0</v>
      </c>
      <c r="B24" s="5">
        <v>38873</v>
      </c>
      <c r="C24" s="13">
        <v>40380</v>
      </c>
      <c r="D24" s="13">
        <v>32132</v>
      </c>
      <c r="E24" s="4"/>
      <c r="G24" s="4"/>
      <c r="H24" s="4"/>
    </row>
    <row r="25" spans="1:8" x14ac:dyDescent="0.25">
      <c r="A25" t="s">
        <v>3</v>
      </c>
      <c r="B25" s="5">
        <v>24861</v>
      </c>
      <c r="C25" s="4" t="e">
        <f>#REF!</f>
        <v>#REF!</v>
      </c>
      <c r="D25" s="13">
        <v>26147</v>
      </c>
      <c r="E25" s="4"/>
      <c r="G25" s="4"/>
      <c r="H25" s="4"/>
    </row>
    <row r="26" spans="1:8" x14ac:dyDescent="0.25">
      <c r="A26" t="s">
        <v>14</v>
      </c>
      <c r="B26" s="5">
        <v>548</v>
      </c>
      <c r="C26" s="4">
        <v>650</v>
      </c>
      <c r="D26" s="13">
        <v>278</v>
      </c>
      <c r="E26" s="4"/>
      <c r="G26" s="4"/>
      <c r="H26" s="4"/>
    </row>
    <row r="27" spans="1:8" x14ac:dyDescent="0.25">
      <c r="A27" t="s">
        <v>4</v>
      </c>
      <c r="B27" s="5">
        <v>7529</v>
      </c>
      <c r="C27" s="4">
        <v>7200</v>
      </c>
      <c r="D27" s="13">
        <v>6568</v>
      </c>
      <c r="E27" s="4"/>
      <c r="G27" s="4"/>
      <c r="H27" s="4"/>
    </row>
    <row r="28" spans="1:8" x14ac:dyDescent="0.25">
      <c r="A28" t="s">
        <v>23</v>
      </c>
      <c r="B28" s="5">
        <v>49358</v>
      </c>
      <c r="C28" s="4" t="e">
        <f>#REF!</f>
        <v>#REF!</v>
      </c>
      <c r="D28" s="13">
        <v>34778</v>
      </c>
      <c r="E28" s="4"/>
      <c r="G28" s="4"/>
      <c r="H28" s="4"/>
    </row>
    <row r="29" spans="1:8" x14ac:dyDescent="0.25">
      <c r="A29" t="s">
        <v>6</v>
      </c>
      <c r="B29" s="5">
        <v>436</v>
      </c>
      <c r="C29" s="4" t="e">
        <f>#REF!</f>
        <v>#REF!</v>
      </c>
      <c r="D29" s="13">
        <v>736</v>
      </c>
      <c r="E29" s="4"/>
      <c r="F29" s="5"/>
      <c r="G29" s="5">
        <f t="shared" ref="G29" si="0">G27-G28</f>
        <v>0</v>
      </c>
      <c r="H29" s="4"/>
    </row>
    <row r="30" spans="1:8" x14ac:dyDescent="0.25">
      <c r="A30" t="s">
        <v>15</v>
      </c>
      <c r="B30" s="5">
        <v>0</v>
      </c>
      <c r="C30" s="4">
        <v>0</v>
      </c>
      <c r="D30" s="7">
        <v>-6680</v>
      </c>
      <c r="E30" s="4"/>
      <c r="G30" s="4"/>
      <c r="H30" s="4"/>
    </row>
    <row r="31" spans="1:8" x14ac:dyDescent="0.25">
      <c r="A31" t="s">
        <v>25</v>
      </c>
      <c r="B31" s="17">
        <f>SUM(B24:B30)</f>
        <v>121605</v>
      </c>
      <c r="C31" s="14" t="e">
        <f>SUM(C24:C30)</f>
        <v>#REF!</v>
      </c>
      <c r="D31" s="13">
        <f>SUM(D24:D30)</f>
        <v>93959</v>
      </c>
      <c r="E31" s="4"/>
      <c r="G31" s="4"/>
      <c r="H31" s="4"/>
    </row>
    <row r="32" spans="1:8" x14ac:dyDescent="0.25">
      <c r="B32" s="5"/>
      <c r="C32" s="4"/>
      <c r="D32" s="13"/>
      <c r="E32" s="4"/>
      <c r="G32" s="4"/>
      <c r="H32" s="4"/>
    </row>
    <row r="33" spans="1:8" x14ac:dyDescent="0.25">
      <c r="A33" t="s">
        <v>26</v>
      </c>
      <c r="B33" s="5">
        <v>6102</v>
      </c>
      <c r="C33" s="13">
        <v>5723</v>
      </c>
      <c r="D33" s="13">
        <v>9174</v>
      </c>
      <c r="E33" s="4"/>
      <c r="G33" s="4"/>
      <c r="H33" s="4"/>
    </row>
    <row r="34" spans="1:8" x14ac:dyDescent="0.25">
      <c r="A34" t="s">
        <v>13</v>
      </c>
      <c r="B34" s="10">
        <f>893+10303</f>
        <v>11196</v>
      </c>
      <c r="C34" s="19">
        <v>11200</v>
      </c>
      <c r="D34" s="7">
        <f>10304+525</f>
        <v>10829</v>
      </c>
      <c r="E34" s="11"/>
      <c r="G34" s="4"/>
      <c r="H34" s="4"/>
    </row>
    <row r="35" spans="1:8" x14ac:dyDescent="0.25">
      <c r="A35" t="s">
        <v>20</v>
      </c>
      <c r="B35" s="16">
        <f>B33-B34</f>
        <v>-5094</v>
      </c>
      <c r="C35" s="15">
        <f>C33-C34</f>
        <v>-5477</v>
      </c>
      <c r="D35" s="15">
        <f>D33-D34</f>
        <v>-1655</v>
      </c>
      <c r="E35" s="11"/>
      <c r="F35" s="11"/>
      <c r="G35" s="11"/>
      <c r="H35" s="4"/>
    </row>
    <row r="36" spans="1:8" x14ac:dyDescent="0.25">
      <c r="A36" t="s">
        <v>29</v>
      </c>
      <c r="B36" s="10">
        <v>6000</v>
      </c>
      <c r="C36" s="19"/>
      <c r="D36" s="7"/>
      <c r="E36" s="11"/>
      <c r="F36" s="11"/>
      <c r="G36" s="11"/>
      <c r="H36" s="4"/>
    </row>
    <row r="37" spans="1:8" ht="0.75" customHeight="1" x14ac:dyDescent="0.25">
      <c r="B37" s="5"/>
      <c r="C37" s="4"/>
      <c r="D37" s="13"/>
      <c r="E37" s="11"/>
      <c r="F37" s="11"/>
      <c r="G37" s="11"/>
      <c r="H37" s="4"/>
    </row>
    <row r="38" spans="1:8" ht="15.75" thickBot="1" x14ac:dyDescent="0.3">
      <c r="A38" t="s">
        <v>30</v>
      </c>
      <c r="B38" s="20">
        <f>B35+B36</f>
        <v>906</v>
      </c>
      <c r="C38" s="20">
        <f t="shared" ref="C38:D38" si="1">C35+C36</f>
        <v>-5477</v>
      </c>
      <c r="D38" s="20">
        <f t="shared" si="1"/>
        <v>-1655</v>
      </c>
      <c r="E38" s="12"/>
      <c r="F38" s="12"/>
      <c r="G38" s="12"/>
    </row>
    <row r="39" spans="1:8" ht="15.75" thickTop="1" x14ac:dyDescent="0.25">
      <c r="C39" s="2"/>
      <c r="D39" s="2"/>
    </row>
    <row r="40" spans="1:8" x14ac:dyDescent="0.25">
      <c r="C40" s="2"/>
      <c r="D40" s="2"/>
    </row>
    <row r="41" spans="1:8" x14ac:dyDescent="0.25">
      <c r="C41" s="2"/>
      <c r="D41" s="2"/>
    </row>
    <row r="42" spans="1:8" x14ac:dyDescent="0.25">
      <c r="G42" s="16"/>
    </row>
  </sheetData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Resultaten rek.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</dc:creator>
  <cp:lastModifiedBy>Lia</cp:lastModifiedBy>
  <cp:lastPrinted>2018-03-19T18:05:58Z</cp:lastPrinted>
  <dcterms:created xsi:type="dcterms:W3CDTF">2017-02-07T13:25:52Z</dcterms:created>
  <dcterms:modified xsi:type="dcterms:W3CDTF">2018-04-30T12:47:06Z</dcterms:modified>
</cp:coreProperties>
</file>